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3m\Documents\Ilda,\"/>
    </mc:Choice>
  </mc:AlternateContent>
  <bookViews>
    <workbookView xWindow="0" yWindow="0" windowWidth="23040" windowHeight="9195"/>
  </bookViews>
  <sheets>
    <sheet name="Ficha" sheetId="7" r:id="rId1"/>
    <sheet name="Lista" sheetId="2" state="hidden" r:id="rId2"/>
  </sheets>
  <definedNames>
    <definedName name="Z_6C2E5249_38FE_4F9D_A09A_765DDFC726D0_.wvu.Cols" localSheetId="0" hidden="1">Ficha!$G:$J</definedName>
  </definedNames>
  <calcPr calcId="162913"/>
  <customWorkbookViews>
    <customWorkbookView name="João Almeida - Vista pessoal" guid="{6C2E5249-38FE-4F9D-A09A-765DDFC726D0}" mergeInterval="0" personalView="1" maximized="1" showHorizontalScroll="0" showSheetTabs="0" windowWidth="1436" windowHeight="701" activeSheetId="1" showFormulaBar="0"/>
  </customWorkbookViews>
</workbook>
</file>

<file path=xl/calcChain.xml><?xml version="1.0" encoding="utf-8"?>
<calcChain xmlns="http://schemas.openxmlformats.org/spreadsheetml/2006/main">
  <c r="H24" i="7" l="1"/>
  <c r="G11" i="7"/>
  <c r="G9" i="7" l="1"/>
  <c r="G21" i="7" l="1"/>
  <c r="I24" i="7" l="1"/>
  <c r="H23" i="7"/>
  <c r="I23" i="7" s="1"/>
  <c r="H21" i="7"/>
  <c r="I21" i="7" s="1"/>
  <c r="G20" i="7"/>
  <c r="G19" i="7"/>
  <c r="G18" i="7"/>
  <c r="I15" i="7"/>
  <c r="G13" i="7"/>
  <c r="G12" i="7"/>
  <c r="H9" i="7"/>
  <c r="I9" i="7" s="1"/>
  <c r="H20" i="7" l="1"/>
  <c r="I20" i="7" s="1"/>
  <c r="J16" i="7" s="1"/>
  <c r="H13" i="7"/>
  <c r="I13" i="7" s="1"/>
  <c r="J7" i="7" s="1"/>
  <c r="J22" i="7"/>
  <c r="K6" i="7" l="1"/>
  <c r="G6" i="7"/>
</calcChain>
</file>

<file path=xl/sharedStrings.xml><?xml version="1.0" encoding="utf-8"?>
<sst xmlns="http://schemas.openxmlformats.org/spreadsheetml/2006/main" count="44" uniqueCount="39">
  <si>
    <t>VALORIZAÇÃO CURRICULAR</t>
  </si>
  <si>
    <t>a)</t>
  </si>
  <si>
    <t>Ações documentadas realizadas</t>
  </si>
  <si>
    <t>N.º total de ações de qualquer natureza e duração</t>
  </si>
  <si>
    <t>b)</t>
  </si>
  <si>
    <t>Ações documentadas realizadas nas áreas relevantes para o exercício de funções e de informática</t>
  </si>
  <si>
    <t>Cursos de especialização e estágios de duração igual ou superior a 1 mês</t>
  </si>
  <si>
    <t>Formação com duração = ou &gt; 60 Horas</t>
  </si>
  <si>
    <t xml:space="preserve">Formação com duração &lt;60 Horas ou sem carga horária expressa </t>
  </si>
  <si>
    <t>EXPERIÊNCIA PROFISSIONAL</t>
  </si>
  <si>
    <t>N.° de anos de funções nos serviços do Estado, das Regiões ou das Autarquias Locais</t>
  </si>
  <si>
    <t>c)</t>
  </si>
  <si>
    <t xml:space="preserve">EXERCÍCIO DE FUNÇÕES DE CHEFIA OU COORDENAÇÃO OU OUTROS CARGOS OU FUNÇÕES DE RECONHECIDO INTERESSE PÚBLICO OU RELEVANTE INTERESSE SOCIAL </t>
  </si>
  <si>
    <r>
      <t>NÚ
ME
RO
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</si>
  <si>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DU
RA
ÇÃO
(</t>
    </r>
    <r>
      <rPr>
        <b/>
        <i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>)</t>
    </r>
  </si>
  <si>
    <t>PAR
CE
LAS</t>
  </si>
  <si>
    <t>Selecione, se for caso disso</t>
  </si>
  <si>
    <t>TO
TAIS
(Bru
tos)</t>
  </si>
  <si>
    <t>TO
TAIS
(Cor
rigi
dos)</t>
  </si>
  <si>
    <t>MÉ
DI
AS</t>
  </si>
  <si>
    <t>SUBCRITÉRIOS</t>
  </si>
  <si>
    <r>
      <t xml:space="preserve">FICHA DE AVALIAÇÃO CURRICULAR
</t>
    </r>
    <r>
      <rPr>
        <sz val="11"/>
        <color theme="1"/>
        <rFont val="Calibri"/>
        <family val="2"/>
        <scheme val="minor"/>
      </rPr>
      <t>(P.f., preencha os campos assinalados a verde)</t>
    </r>
  </si>
  <si>
    <t>N.º de anos de exercício de funções de chefia/coordenação</t>
  </si>
  <si>
    <t>N.º de anos de exercício de outros cargos ou funções de relevante interesse público ou de relevante interesse social</t>
  </si>
  <si>
    <t>CLASSIFICAÇÃO</t>
  </si>
  <si>
    <r>
      <t>N.º total de anos com classificação d</t>
    </r>
    <r>
      <rPr>
        <sz val="11"/>
        <rFont val="Calibri"/>
        <family val="2"/>
        <scheme val="minor"/>
      </rPr>
      <t xml:space="preserve">e </t>
    </r>
    <r>
      <rPr>
        <i/>
        <u/>
        <sz val="11"/>
        <rFont val="Calibri"/>
        <family val="2"/>
        <scheme val="minor"/>
      </rPr>
      <t>Adequado</t>
    </r>
    <r>
      <rPr>
        <u/>
        <sz val="11"/>
        <rFont val="Calibri"/>
        <family val="2"/>
        <scheme val="minor"/>
      </rPr>
      <t>ou superio</t>
    </r>
    <r>
      <rPr>
        <u/>
        <sz val="11"/>
        <color rgb="FF000000"/>
        <rFont val="Calibri"/>
        <family val="2"/>
        <scheme val="minor"/>
      </rPr>
      <t>r</t>
    </r>
  </si>
  <si>
    <r>
      <t xml:space="preserve">N.º de anos com classificação de </t>
    </r>
    <r>
      <rPr>
        <i/>
        <u/>
        <sz val="11"/>
        <rFont val="Calibri"/>
        <family val="2"/>
        <scheme val="minor"/>
      </rPr>
      <t xml:space="preserve">Relevante </t>
    </r>
    <r>
      <rPr>
        <u/>
        <sz val="11"/>
        <rFont val="Calibri"/>
        <family val="2"/>
        <scheme val="minor"/>
      </rPr>
      <t>ou superior</t>
    </r>
  </si>
  <si>
    <r>
      <t xml:space="preserve">N.º de anos com classificação de </t>
    </r>
    <r>
      <rPr>
        <i/>
        <u/>
        <sz val="11"/>
        <color rgb="FF000000"/>
        <rFont val="Calibri"/>
        <family val="2"/>
        <scheme val="minor"/>
      </rPr>
      <t>Excelente</t>
    </r>
  </si>
  <si>
    <t>Habilitação académica superior à exigida para o exercício da função</t>
  </si>
  <si>
    <t>Pós graduação ou frequência de Mestrado</t>
  </si>
  <si>
    <t>Mestrado ou frequência de Doutoramento</t>
  </si>
  <si>
    <t>Doutoramento</t>
  </si>
  <si>
    <t>Exercício de funções na área da comunicação e/ou relações públicas</t>
  </si>
  <si>
    <t xml:space="preserve">  E-mail:</t>
  </si>
  <si>
    <t xml:space="preserve">  AC - AVALIAÇÃO CURRICULAR</t>
  </si>
  <si>
    <t xml:space="preserve">  VC</t>
  </si>
  <si>
    <t xml:space="preserve"> EFC</t>
  </si>
  <si>
    <t xml:space="preserve"> EP</t>
  </si>
  <si>
    <t xml:space="preserve">  Nome: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</si>
</sst>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00"/>
    <numFmt numFmtId="166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i/>
      <u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0" fillId="0" borderId="8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9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0" fillId="0" borderId="13" xfId="0" applyFont="1" applyFill="1" applyBorder="1" applyAlignment="1">
      <alignment vertical="top"/>
    </xf>
    <xf numFmtId="0" fontId="0" fillId="0" borderId="14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Font="1" applyFill="1" applyBorder="1" applyAlignment="1">
      <alignment vertical="top"/>
    </xf>
    <xf numFmtId="0" fontId="1" fillId="0" borderId="27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/>
    <xf numFmtId="0" fontId="0" fillId="0" borderId="11" xfId="0" applyFont="1" applyFill="1" applyBorder="1"/>
    <xf numFmtId="0" fontId="0" fillId="0" borderId="28" xfId="0" applyFont="1" applyFill="1" applyBorder="1"/>
    <xf numFmtId="166" fontId="1" fillId="0" borderId="38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 vertical="center" wrapText="1"/>
    </xf>
    <xf numFmtId="166" fontId="1" fillId="0" borderId="6" xfId="0" applyNumberFormat="1" applyFont="1" applyFill="1" applyBorder="1" applyAlignment="1">
      <alignment horizontal="center" vertical="center" wrapText="1"/>
    </xf>
    <xf numFmtId="166" fontId="0" fillId="0" borderId="0" xfId="0" applyNumberFormat="1" applyFont="1"/>
    <xf numFmtId="0" fontId="2" fillId="0" borderId="10" xfId="0" applyFont="1" applyFill="1" applyBorder="1" applyAlignment="1">
      <alignment wrapText="1"/>
    </xf>
    <xf numFmtId="165" fontId="1" fillId="0" borderId="17" xfId="0" applyNumberFormat="1" applyFont="1" applyFill="1" applyBorder="1" applyAlignment="1">
      <alignment vertical="center"/>
    </xf>
    <xf numFmtId="165" fontId="1" fillId="0" borderId="25" xfId="0" applyNumberFormat="1" applyFont="1" applyFill="1" applyBorder="1" applyAlignment="1">
      <alignment vertical="center"/>
    </xf>
    <xf numFmtId="0" fontId="7" fillId="0" borderId="0" xfId="0" applyFont="1"/>
    <xf numFmtId="2" fontId="0" fillId="0" borderId="29" xfId="0" applyNumberFormat="1" applyFont="1" applyFill="1" applyBorder="1" applyAlignment="1">
      <alignment vertical="center"/>
    </xf>
    <xf numFmtId="2" fontId="0" fillId="0" borderId="15" xfId="0" applyNumberFormat="1" applyFont="1" applyFill="1" applyBorder="1" applyAlignment="1">
      <alignment vertical="center"/>
    </xf>
    <xf numFmtId="2" fontId="0" fillId="0" borderId="34" xfId="0" applyNumberFormat="1" applyFont="1" applyFill="1" applyBorder="1" applyAlignment="1">
      <alignment vertical="center"/>
    </xf>
    <xf numFmtId="2" fontId="0" fillId="0" borderId="30" xfId="0" applyNumberFormat="1" applyFont="1" applyFill="1" applyBorder="1" applyAlignment="1">
      <alignment vertical="center"/>
    </xf>
    <xf numFmtId="2" fontId="2" fillId="0" borderId="51" xfId="0" applyNumberFormat="1" applyFont="1" applyFill="1" applyBorder="1" applyAlignment="1">
      <alignment vertical="center"/>
    </xf>
    <xf numFmtId="2" fontId="0" fillId="0" borderId="39" xfId="0" applyNumberFormat="1" applyFont="1" applyFill="1" applyBorder="1" applyAlignment="1">
      <alignment vertical="center"/>
    </xf>
    <xf numFmtId="2" fontId="0" fillId="0" borderId="51" xfId="0" applyNumberFormat="1" applyFont="1" applyFill="1" applyBorder="1" applyAlignment="1">
      <alignment vertical="center"/>
    </xf>
    <xf numFmtId="2" fontId="0" fillId="0" borderId="53" xfId="0" applyNumberFormat="1" applyFont="1" applyFill="1" applyBorder="1" applyAlignment="1">
      <alignment vertical="center"/>
    </xf>
    <xf numFmtId="0" fontId="1" fillId="0" borderId="21" xfId="0" applyFont="1" applyBorder="1"/>
    <xf numFmtId="0" fontId="1" fillId="0" borderId="17" xfId="0" applyFont="1" applyBorder="1"/>
    <xf numFmtId="0" fontId="12" fillId="0" borderId="0" xfId="0" applyFont="1" applyFill="1" applyAlignment="1">
      <alignment horizontal="center" vertical="center"/>
    </xf>
    <xf numFmtId="1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>
      <alignment vertical="top" wrapText="1"/>
    </xf>
    <xf numFmtId="0" fontId="0" fillId="2" borderId="30" xfId="0" applyFont="1" applyFill="1" applyBorder="1" applyAlignment="1" applyProtection="1">
      <alignment horizontal="center" vertical="center"/>
      <protection locked="0"/>
    </xf>
    <xf numFmtId="0" fontId="0" fillId="2" borderId="17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6" fontId="0" fillId="0" borderId="52" xfId="0" applyNumberFormat="1" applyFont="1" applyFill="1" applyBorder="1" applyAlignment="1">
      <alignment vertical="center"/>
    </xf>
    <xf numFmtId="166" fontId="0" fillId="0" borderId="40" xfId="0" applyNumberFormat="1" applyFont="1" applyFill="1" applyBorder="1" applyAlignment="1">
      <alignment vertical="center"/>
    </xf>
    <xf numFmtId="166" fontId="0" fillId="0" borderId="32" xfId="0" applyNumberFormat="1" applyFont="1" applyFill="1" applyBorder="1" applyAlignment="1">
      <alignment vertical="center"/>
    </xf>
    <xf numFmtId="166" fontId="0" fillId="0" borderId="41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left" vertical="top"/>
    </xf>
    <xf numFmtId="0" fontId="1" fillId="0" borderId="55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 wrapText="1"/>
    </xf>
    <xf numFmtId="0" fontId="3" fillId="0" borderId="54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166" fontId="3" fillId="0" borderId="48" xfId="1" applyNumberFormat="1" applyFont="1" applyFill="1" applyBorder="1" applyAlignment="1">
      <alignment vertical="center" wrapText="1"/>
    </xf>
    <xf numFmtId="166" fontId="3" fillId="0" borderId="49" xfId="1" applyNumberFormat="1" applyFont="1" applyFill="1" applyBorder="1" applyAlignment="1">
      <alignment vertical="center" wrapText="1"/>
    </xf>
    <xf numFmtId="166" fontId="3" fillId="0" borderId="37" xfId="1" applyNumberFormat="1" applyFont="1" applyFill="1" applyBorder="1" applyAlignment="1">
      <alignment vertical="center" wrapText="1"/>
    </xf>
    <xf numFmtId="0" fontId="0" fillId="0" borderId="42" xfId="0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0" borderId="43" xfId="0" applyFont="1" applyFill="1" applyBorder="1" applyAlignment="1">
      <alignment horizontal="center"/>
    </xf>
    <xf numFmtId="166" fontId="0" fillId="0" borderId="34" xfId="0" applyNumberFormat="1" applyFont="1" applyFill="1" applyBorder="1" applyAlignment="1">
      <alignment vertical="center"/>
    </xf>
    <xf numFmtId="166" fontId="0" fillId="0" borderId="35" xfId="0" applyNumberFormat="1" applyFont="1" applyFill="1" applyBorder="1" applyAlignment="1">
      <alignment vertical="center"/>
    </xf>
    <xf numFmtId="166" fontId="0" fillId="0" borderId="36" xfId="0" applyNumberFormat="1" applyFont="1" applyFill="1" applyBorder="1" applyAlignment="1">
      <alignment vertical="center"/>
    </xf>
    <xf numFmtId="166" fontId="0" fillId="0" borderId="37" xfId="0" applyNumberFormat="1" applyFont="1" applyFill="1" applyBorder="1" applyAlignment="1">
      <alignment vertical="center"/>
    </xf>
    <xf numFmtId="166" fontId="1" fillId="0" borderId="31" xfId="0" applyNumberFormat="1" applyFont="1" applyFill="1" applyBorder="1" applyAlignment="1">
      <alignment vertical="center"/>
    </xf>
    <xf numFmtId="166" fontId="1" fillId="0" borderId="3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 wrapText="1"/>
    </xf>
    <xf numFmtId="166" fontId="3" fillId="0" borderId="21" xfId="0" applyNumberFormat="1" applyFont="1" applyFill="1" applyBorder="1" applyAlignment="1">
      <alignment vertical="center" wrapText="1"/>
    </xf>
    <xf numFmtId="166" fontId="3" fillId="0" borderId="17" xfId="0" applyNumberFormat="1" applyFont="1" applyFill="1" applyBorder="1" applyAlignment="1">
      <alignment vertical="center" wrapText="1"/>
    </xf>
    <xf numFmtId="166" fontId="3" fillId="0" borderId="33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0" fillId="0" borderId="55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left" vertical="top" wrapText="1"/>
    </xf>
    <xf numFmtId="0" fontId="3" fillId="0" borderId="55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166" fontId="3" fillId="0" borderId="45" xfId="0" applyNumberFormat="1" applyFont="1" applyFill="1" applyBorder="1" applyAlignment="1">
      <alignment vertical="center"/>
    </xf>
    <xf numFmtId="166" fontId="3" fillId="0" borderId="35" xfId="0" applyNumberFormat="1" applyFont="1" applyFill="1" applyBorder="1" applyAlignment="1">
      <alignment vertical="center"/>
    </xf>
    <xf numFmtId="0" fontId="1" fillId="0" borderId="54" xfId="0" applyFont="1" applyFill="1" applyBorder="1" applyAlignment="1">
      <alignment horizontal="left" vertical="top"/>
    </xf>
    <xf numFmtId="166" fontId="1" fillId="0" borderId="48" xfId="0" applyNumberFormat="1" applyFont="1" applyFill="1" applyBorder="1" applyAlignment="1">
      <alignment vertical="center"/>
    </xf>
    <xf numFmtId="166" fontId="1" fillId="0" borderId="49" xfId="0" applyNumberFormat="1" applyFont="1" applyFill="1" applyBorder="1" applyAlignment="1">
      <alignment vertical="center"/>
    </xf>
    <xf numFmtId="166" fontId="1" fillId="0" borderId="50" xfId="0" applyNumberFormat="1" applyFont="1" applyFill="1" applyBorder="1" applyAlignment="1">
      <alignment vertical="center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166" fontId="1" fillId="0" borderId="22" xfId="0" applyNumberFormat="1" applyFont="1" applyFill="1" applyBorder="1" applyAlignment="1">
      <alignment horizontal="center" vertical="center"/>
    </xf>
    <xf numFmtId="166" fontId="1" fillId="0" borderId="23" xfId="0" applyNumberFormat="1" applyFont="1" applyFill="1" applyBorder="1" applyAlignment="1">
      <alignment horizontal="center" vertical="center"/>
    </xf>
    <xf numFmtId="166" fontId="1" fillId="0" borderId="24" xfId="0" applyNumberFormat="1" applyFont="1" applyFill="1" applyBorder="1" applyAlignment="1">
      <alignment horizontal="center" vertical="center"/>
    </xf>
    <xf numFmtId="166" fontId="1" fillId="0" borderId="18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166" fontId="1" fillId="0" borderId="26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165" fontId="1" fillId="0" borderId="45" xfId="0" applyNumberFormat="1" applyFont="1" applyFill="1" applyBorder="1" applyAlignment="1">
      <alignment vertical="center"/>
    </xf>
    <xf numFmtId="165" fontId="1" fillId="0" borderId="46" xfId="0" applyNumberFormat="1" applyFont="1" applyFill="1" applyBorder="1" applyAlignment="1">
      <alignment vertical="center"/>
    </xf>
    <xf numFmtId="165" fontId="1" fillId="0" borderId="47" xfId="0" applyNumberFormat="1" applyFont="1" applyFill="1" applyBorder="1" applyAlignment="1">
      <alignment vertical="center"/>
    </xf>
    <xf numFmtId="0" fontId="1" fillId="0" borderId="19" xfId="0" applyFont="1" applyFill="1" applyBorder="1" applyAlignment="1">
      <alignment vertical="top"/>
    </xf>
    <xf numFmtId="0" fontId="1" fillId="0" borderId="20" xfId="0" applyFont="1" applyFill="1" applyBorder="1" applyAlignment="1">
      <alignment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7"/>
  <sheetViews>
    <sheetView showGridLines="0" showZeros="0" tabSelected="1" topLeftCell="A7" zoomScale="172" zoomScaleNormal="172" workbookViewId="0">
      <selection activeCell="E9" sqref="E9"/>
    </sheetView>
  </sheetViews>
  <sheetFormatPr defaultColWidth="9.140625" defaultRowHeight="0" customHeight="1" zeroHeight="1" x14ac:dyDescent="0.25"/>
  <cols>
    <col min="1" max="1" width="6.85546875" style="1" customWidth="1"/>
    <col min="2" max="2" width="4.140625" style="3" bestFit="1" customWidth="1"/>
    <col min="3" max="3" width="4.5703125" style="3" customWidth="1"/>
    <col min="4" max="4" width="52.5703125" style="4" customWidth="1"/>
    <col min="5" max="6" width="7.7109375" style="1" customWidth="1"/>
    <col min="7" max="10" width="5.7109375" style="30" customWidth="1"/>
    <col min="11" max="11" width="4.7109375" style="1" customWidth="1"/>
    <col min="12" max="16384" width="9.140625" style="1"/>
  </cols>
  <sheetData>
    <row r="1" spans="2:11" s="18" customFormat="1" ht="30" customHeight="1" x14ac:dyDescent="0.25">
      <c r="B1" s="96" t="s">
        <v>21</v>
      </c>
      <c r="C1" s="97"/>
      <c r="D1" s="97"/>
      <c r="E1" s="97"/>
      <c r="F1" s="97"/>
      <c r="G1" s="98" t="s">
        <v>24</v>
      </c>
      <c r="H1" s="99"/>
      <c r="I1" s="99"/>
      <c r="J1" s="100"/>
    </row>
    <row r="2" spans="2:11" s="20" customFormat="1" ht="20.100000000000001" customHeight="1" x14ac:dyDescent="0.25">
      <c r="B2" s="52" t="s">
        <v>38</v>
      </c>
      <c r="C2" s="21"/>
      <c r="D2" s="104"/>
      <c r="E2" s="105"/>
      <c r="F2" s="105"/>
      <c r="G2" s="101"/>
      <c r="H2" s="102"/>
      <c r="I2" s="102"/>
      <c r="J2" s="103"/>
    </row>
    <row r="3" spans="2:11" ht="20.100000000000001" customHeight="1" x14ac:dyDescent="0.25">
      <c r="B3" s="53" t="s">
        <v>33</v>
      </c>
      <c r="C3" s="22"/>
      <c r="D3" s="54"/>
      <c r="E3" s="106"/>
      <c r="F3" s="106"/>
      <c r="G3" s="101"/>
      <c r="H3" s="102"/>
      <c r="I3" s="102"/>
      <c r="J3" s="103"/>
    </row>
    <row r="4" spans="2:11" ht="11.25" customHeight="1" thickBot="1" x14ac:dyDescent="0.3">
      <c r="B4" s="107"/>
      <c r="C4" s="108"/>
      <c r="D4" s="108"/>
      <c r="E4" s="108"/>
      <c r="F4" s="108"/>
      <c r="G4" s="101"/>
      <c r="H4" s="102"/>
      <c r="I4" s="102"/>
      <c r="J4" s="103"/>
    </row>
    <row r="5" spans="2:11" s="6" customFormat="1" ht="73.5" customHeight="1" x14ac:dyDescent="0.25">
      <c r="B5" s="109" t="s">
        <v>20</v>
      </c>
      <c r="C5" s="110"/>
      <c r="D5" s="111"/>
      <c r="E5" s="7" t="s">
        <v>13</v>
      </c>
      <c r="F5" s="23" t="s">
        <v>14</v>
      </c>
      <c r="G5" s="27" t="s">
        <v>15</v>
      </c>
      <c r="H5" s="28" t="s">
        <v>17</v>
      </c>
      <c r="I5" s="28" t="s">
        <v>18</v>
      </c>
      <c r="J5" s="29" t="s">
        <v>19</v>
      </c>
    </row>
    <row r="6" spans="2:11" s="6" customFormat="1" ht="34.5" customHeight="1" x14ac:dyDescent="0.25">
      <c r="B6" s="112" t="s">
        <v>34</v>
      </c>
      <c r="C6" s="113"/>
      <c r="D6" s="113"/>
      <c r="E6" s="113"/>
      <c r="F6" s="113"/>
      <c r="G6" s="114">
        <f>4*((0.2*J7)+(0.7*J16)+(0.1*J22))</f>
        <v>0</v>
      </c>
      <c r="H6" s="115"/>
      <c r="I6" s="115"/>
      <c r="J6" s="116"/>
      <c r="K6" s="45">
        <f>ROUND(SUM(J7:J22)/3*4,2)</f>
        <v>0</v>
      </c>
    </row>
    <row r="7" spans="2:11" s="2" customFormat="1" ht="30" customHeight="1" x14ac:dyDescent="0.25">
      <c r="B7" s="8" t="s">
        <v>35</v>
      </c>
      <c r="C7" s="117" t="s">
        <v>0</v>
      </c>
      <c r="D7" s="118"/>
      <c r="E7" s="118"/>
      <c r="F7" s="118"/>
      <c r="G7" s="43"/>
      <c r="H7" s="32"/>
      <c r="I7" s="44"/>
      <c r="J7" s="33">
        <f>SUM(I9:I15)/3</f>
        <v>0</v>
      </c>
    </row>
    <row r="8" spans="2:11" s="2" customFormat="1" ht="30" customHeight="1" x14ac:dyDescent="0.25">
      <c r="B8" s="9"/>
      <c r="C8" s="19" t="s">
        <v>1</v>
      </c>
      <c r="D8" s="62" t="s">
        <v>2</v>
      </c>
      <c r="E8" s="92"/>
      <c r="F8" s="64"/>
      <c r="G8" s="93"/>
      <c r="H8" s="94"/>
      <c r="I8" s="94"/>
      <c r="J8" s="95"/>
    </row>
    <row r="9" spans="2:11" ht="30" customHeight="1" x14ac:dyDescent="0.25">
      <c r="B9" s="16"/>
      <c r="C9" s="11"/>
      <c r="D9" s="17" t="s">
        <v>3</v>
      </c>
      <c r="E9" s="46">
        <v>0</v>
      </c>
      <c r="F9" s="24"/>
      <c r="G9" s="35">
        <f>E9*0.1</f>
        <v>0</v>
      </c>
      <c r="H9" s="36">
        <f>$E$9*0.1</f>
        <v>0</v>
      </c>
      <c r="I9" s="36">
        <f>IF(H9&lt;=5,H9,5)</f>
        <v>0</v>
      </c>
      <c r="J9" s="78"/>
    </row>
    <row r="10" spans="2:11" s="2" customFormat="1" ht="30" customHeight="1" x14ac:dyDescent="0.25">
      <c r="B10" s="9"/>
      <c r="C10" s="19" t="s">
        <v>4</v>
      </c>
      <c r="D10" s="65" t="s">
        <v>5</v>
      </c>
      <c r="E10" s="80"/>
      <c r="F10" s="66"/>
      <c r="G10" s="81"/>
      <c r="H10" s="82"/>
      <c r="I10" s="83"/>
      <c r="J10" s="79"/>
    </row>
    <row r="11" spans="2:11" ht="30" customHeight="1" x14ac:dyDescent="0.25">
      <c r="B11" s="10"/>
      <c r="C11" s="11"/>
      <c r="D11" s="49" t="s">
        <v>6</v>
      </c>
      <c r="E11" s="46">
        <v>0</v>
      </c>
      <c r="F11" s="51">
        <v>0</v>
      </c>
      <c r="G11" s="35">
        <f>$E$11*$F$11*1.5</f>
        <v>0</v>
      </c>
      <c r="H11" s="74"/>
      <c r="I11" s="75"/>
      <c r="J11" s="79"/>
    </row>
    <row r="12" spans="2:11" ht="30" customHeight="1" x14ac:dyDescent="0.25">
      <c r="B12" s="10"/>
      <c r="C12" s="11"/>
      <c r="D12" s="49" t="s">
        <v>7</v>
      </c>
      <c r="E12" s="46">
        <v>0</v>
      </c>
      <c r="F12" s="84"/>
      <c r="G12" s="35">
        <f>$E$12*0.5</f>
        <v>0</v>
      </c>
      <c r="H12" s="76"/>
      <c r="I12" s="77"/>
      <c r="J12" s="79"/>
    </row>
    <row r="13" spans="2:11" ht="30" customHeight="1" x14ac:dyDescent="0.25">
      <c r="B13" s="10"/>
      <c r="C13" s="11"/>
      <c r="D13" s="49" t="s">
        <v>8</v>
      </c>
      <c r="E13" s="46">
        <v>0</v>
      </c>
      <c r="F13" s="85"/>
      <c r="G13" s="35">
        <f>$E$13*0.15</f>
        <v>0</v>
      </c>
      <c r="H13" s="37">
        <f>SUM(G11:G13)</f>
        <v>0</v>
      </c>
      <c r="I13" s="36">
        <f>IF(H13/3&gt;5,5,H13/3)</f>
        <v>0</v>
      </c>
      <c r="J13" s="79"/>
    </row>
    <row r="14" spans="2:11" s="2" customFormat="1" ht="30" customHeight="1" x14ac:dyDescent="0.25">
      <c r="B14" s="9"/>
      <c r="C14" s="19" t="s">
        <v>11</v>
      </c>
      <c r="D14" s="86" t="s">
        <v>28</v>
      </c>
      <c r="E14" s="87"/>
      <c r="F14" s="67"/>
      <c r="G14" s="81"/>
      <c r="H14" s="82"/>
      <c r="I14" s="83"/>
      <c r="J14" s="79"/>
    </row>
    <row r="15" spans="2:11" s="2" customFormat="1" ht="30" customHeight="1" x14ac:dyDescent="0.25">
      <c r="B15" s="9"/>
      <c r="C15" s="19"/>
      <c r="D15" s="48" t="s">
        <v>16</v>
      </c>
      <c r="E15" s="88"/>
      <c r="F15" s="89"/>
      <c r="G15" s="90"/>
      <c r="H15" s="91"/>
      <c r="I15" s="39" t="str">
        <f>IF(D15=Lista!A4,5,IF(D15=Lista!A3,3,IF(D15=Lista!A2,1,"")))</f>
        <v/>
      </c>
      <c r="J15" s="79"/>
    </row>
    <row r="16" spans="2:11" s="2" customFormat="1" ht="30" customHeight="1" x14ac:dyDescent="0.25">
      <c r="B16" s="9" t="s">
        <v>37</v>
      </c>
      <c r="C16" s="62" t="s">
        <v>9</v>
      </c>
      <c r="D16" s="63"/>
      <c r="E16" s="64"/>
      <c r="F16" s="64"/>
      <c r="G16" s="43"/>
      <c r="H16" s="32"/>
      <c r="I16" s="44"/>
      <c r="J16" s="33">
        <f>(I20+I21)/2</f>
        <v>0</v>
      </c>
    </row>
    <row r="17" spans="2:10" ht="30" customHeight="1" x14ac:dyDescent="0.25">
      <c r="B17" s="10"/>
      <c r="C17" s="19" t="s">
        <v>1</v>
      </c>
      <c r="D17" s="65" t="s">
        <v>10</v>
      </c>
      <c r="E17" s="66"/>
      <c r="F17" s="67"/>
      <c r="G17" s="68"/>
      <c r="H17" s="69"/>
      <c r="I17" s="70"/>
      <c r="J17" s="60"/>
    </row>
    <row r="18" spans="2:10" ht="30" customHeight="1" x14ac:dyDescent="0.25">
      <c r="B18" s="10"/>
      <c r="C18" s="11"/>
      <c r="D18" s="12" t="s">
        <v>25</v>
      </c>
      <c r="E18" s="47">
        <v>0</v>
      </c>
      <c r="F18" s="71"/>
      <c r="G18" s="35">
        <f>$E$18*0.5</f>
        <v>0</v>
      </c>
      <c r="H18" s="74"/>
      <c r="I18" s="75"/>
      <c r="J18" s="60"/>
    </row>
    <row r="19" spans="2:10" ht="30" customHeight="1" x14ac:dyDescent="0.25">
      <c r="B19" s="10"/>
      <c r="C19" s="11"/>
      <c r="D19" s="12" t="s">
        <v>26</v>
      </c>
      <c r="E19" s="47">
        <v>0</v>
      </c>
      <c r="F19" s="72"/>
      <c r="G19" s="35">
        <f>$E$19*1</f>
        <v>0</v>
      </c>
      <c r="H19" s="76"/>
      <c r="I19" s="77"/>
      <c r="J19" s="60"/>
    </row>
    <row r="20" spans="2:10" ht="30" customHeight="1" x14ac:dyDescent="0.25">
      <c r="B20" s="10"/>
      <c r="C20" s="11"/>
      <c r="D20" s="12" t="s">
        <v>27</v>
      </c>
      <c r="E20" s="47">
        <v>0</v>
      </c>
      <c r="F20" s="72"/>
      <c r="G20" s="35">
        <f>$E$20*1.5</f>
        <v>0</v>
      </c>
      <c r="H20" s="37">
        <f>SUM(G18:G20)</f>
        <v>0</v>
      </c>
      <c r="I20" s="36">
        <f>IF(H20&gt;5,5,H20)</f>
        <v>0</v>
      </c>
      <c r="J20" s="60"/>
    </row>
    <row r="21" spans="2:10" ht="30" customHeight="1" x14ac:dyDescent="0.25">
      <c r="B21" s="10"/>
      <c r="C21" s="19" t="s">
        <v>4</v>
      </c>
      <c r="D21" s="12" t="s">
        <v>32</v>
      </c>
      <c r="E21" s="47">
        <v>0</v>
      </c>
      <c r="F21" s="73"/>
      <c r="G21" s="40">
        <f>$E$21*1</f>
        <v>0</v>
      </c>
      <c r="H21" s="41">
        <f>G21</f>
        <v>0</v>
      </c>
      <c r="I21" s="41">
        <f>IF(H21&gt;5,5,H21)</f>
        <v>0</v>
      </c>
      <c r="J21" s="60"/>
    </row>
    <row r="22" spans="2:10" s="2" customFormat="1" ht="30" customHeight="1" x14ac:dyDescent="0.25">
      <c r="B22" s="9" t="s">
        <v>36</v>
      </c>
      <c r="C22" s="55" t="s">
        <v>12</v>
      </c>
      <c r="D22" s="56"/>
      <c r="E22" s="57"/>
      <c r="F22" s="56"/>
      <c r="G22" s="43"/>
      <c r="H22" s="32"/>
      <c r="I22" s="44"/>
      <c r="J22" s="33">
        <f>SUM(I23:I24)/2</f>
        <v>0</v>
      </c>
    </row>
    <row r="23" spans="2:10" ht="30" customHeight="1" x14ac:dyDescent="0.25">
      <c r="B23" s="10"/>
      <c r="C23" s="19" t="s">
        <v>1</v>
      </c>
      <c r="D23" s="13" t="s">
        <v>22</v>
      </c>
      <c r="E23" s="47">
        <v>0</v>
      </c>
      <c r="F23" s="25"/>
      <c r="G23" s="58"/>
      <c r="H23" s="42">
        <f>$E$23*3</f>
        <v>0</v>
      </c>
      <c r="I23" s="42">
        <f>IF(H23&lt;=5,H23,5)</f>
        <v>0</v>
      </c>
      <c r="J23" s="60"/>
    </row>
    <row r="24" spans="2:10" ht="30" customHeight="1" thickBot="1" x14ac:dyDescent="0.3">
      <c r="B24" s="14"/>
      <c r="C24" s="15" t="s">
        <v>4</v>
      </c>
      <c r="D24" s="31" t="s">
        <v>23</v>
      </c>
      <c r="E24" s="50">
        <v>0</v>
      </c>
      <c r="F24" s="26"/>
      <c r="G24" s="59"/>
      <c r="H24" s="38">
        <f>$E$24*1.5</f>
        <v>0</v>
      </c>
      <c r="I24" s="38">
        <f>IF(H24&lt;=5,H24,5)</f>
        <v>0</v>
      </c>
      <c r="J24" s="61"/>
    </row>
    <row r="25" spans="2:10" ht="30" hidden="1" customHeight="1" x14ac:dyDescent="0.25"/>
    <row r="26" spans="2:10" ht="30" hidden="1" customHeight="1" x14ac:dyDescent="0.25"/>
    <row r="27" spans="2:10" ht="30" customHeight="1" x14ac:dyDescent="0.25"/>
  </sheetData>
  <sheetProtection algorithmName="SHA-512" hashValue="3zNkPqEHDp75x0klsMLfwZfdZ9QMCy5++P3i3ASdb10Jrgj/j0w0kviqLRlr8n47Yf/FA3JAZK/Gt5QfWE+WuQ==" saltValue="JMXs0TjssNDL3ujH/5vz3A==" spinCount="100000" sheet="1" selectLockedCells="1"/>
  <mergeCells count="30">
    <mergeCell ref="D8:F8"/>
    <mergeCell ref="G8:J8"/>
    <mergeCell ref="B1:F1"/>
    <mergeCell ref="G1:J3"/>
    <mergeCell ref="D2:F2"/>
    <mergeCell ref="E3:F3"/>
    <mergeCell ref="B4:F4"/>
    <mergeCell ref="G4:J4"/>
    <mergeCell ref="B5:D5"/>
    <mergeCell ref="B6:F6"/>
    <mergeCell ref="G6:J6"/>
    <mergeCell ref="C7:F7"/>
    <mergeCell ref="J9:J15"/>
    <mergeCell ref="D10:F10"/>
    <mergeCell ref="G10:I10"/>
    <mergeCell ref="H11:I12"/>
    <mergeCell ref="F12:F13"/>
    <mergeCell ref="D14:F14"/>
    <mergeCell ref="G14:I14"/>
    <mergeCell ref="E15:F15"/>
    <mergeCell ref="G15:H15"/>
    <mergeCell ref="C22:F22"/>
    <mergeCell ref="G23:G24"/>
    <mergeCell ref="J23:J24"/>
    <mergeCell ref="C16:F16"/>
    <mergeCell ref="D17:F17"/>
    <mergeCell ref="G17:I17"/>
    <mergeCell ref="J17:J21"/>
    <mergeCell ref="F18:F21"/>
    <mergeCell ref="H18:I19"/>
  </mergeCells>
  <pageMargins left="0" right="0" top="0.74803149606299213" bottom="0.74803149606299213" header="0.31496062992125984" footer="0.31496062992125984"/>
  <pageSetup paperSize="9" scale="9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Erro" error="Selecione um dos valores.">
          <x14:formula1>
            <xm:f>Lista!$A$1:$A$4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E13" sqref="E13"/>
    </sheetView>
  </sheetViews>
  <sheetFormatPr defaultRowHeight="15" x14ac:dyDescent="0.25"/>
  <cols>
    <col min="1" max="1" width="39.28515625" bestFit="1" customWidth="1"/>
  </cols>
  <sheetData>
    <row r="1" spans="1:11" x14ac:dyDescent="0.25">
      <c r="A1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5">
      <c r="A2" s="5" t="s">
        <v>29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5">
      <c r="A3" s="5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5">
      <c r="A4" s="5" t="s">
        <v>31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5"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</row>
  </sheetData>
  <sheetProtection algorithmName="SHA-512" hashValue="KQ19uPjsYOVhXRxCv4QjR7emi/tQuRrDPA3Wx3sWOu/niUZL1HstDpXfIXeOm7y7f8vI6GmZ1jSguiZyTxV8RQ==" saltValue="DMKei9zD3/Gp1OuG0KPaOw==" spinCount="100000" sheet="1" objects="1" scenarios="1"/>
  <customSheetViews>
    <customSheetView guid="{6C2E5249-38FE-4F9D-A09A-765DDFC726D0}">
      <selection activeCell="A2" sqref="A2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Ficha</vt:lpstr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Almeida</dc:creator>
  <cp:lastModifiedBy>Luis Malaquias</cp:lastModifiedBy>
  <cp:lastPrinted>2022-12-27T16:10:20Z</cp:lastPrinted>
  <dcterms:created xsi:type="dcterms:W3CDTF">2016-06-09T07:43:58Z</dcterms:created>
  <dcterms:modified xsi:type="dcterms:W3CDTF">2022-12-27T16:30:38Z</dcterms:modified>
</cp:coreProperties>
</file>